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ndrzej\2023\02 Balkony\Zadanie 1\Dokumentacja\"/>
    </mc:Choice>
  </mc:AlternateContent>
  <bookViews>
    <workbookView xWindow="0" yWindow="0" windowWidth="28800" windowHeight="11970"/>
  </bookViews>
  <sheets>
    <sheet name="Kosztorys ofertowy" sheetId="10" r:id="rId1"/>
  </sheets>
  <definedNames>
    <definedName name="_xlnm.Print_Area" localSheetId="0">'Kosztorys ofertowy'!$B$1:$H$39</definedName>
    <definedName name="_xlnm.Print_Titles" localSheetId="0">'Kosztorys ofertowy'!$3:$3</definedName>
  </definedNames>
  <calcPr calcId="162913"/>
</workbook>
</file>

<file path=xl/calcChain.xml><?xml version="1.0" encoding="utf-8"?>
<calcChain xmlns="http://schemas.openxmlformats.org/spreadsheetml/2006/main">
  <c r="H38" i="10" l="1"/>
  <c r="H37" i="10"/>
  <c r="H36" i="10"/>
  <c r="G26" i="10" l="1"/>
  <c r="G18" i="10"/>
  <c r="G31" i="10"/>
  <c r="G32" i="10"/>
  <c r="G33" i="10"/>
  <c r="G34" i="10"/>
  <c r="G35" i="10"/>
  <c r="G6" i="10"/>
  <c r="G14" i="10"/>
  <c r="G29" i="10"/>
  <c r="G28" i="10"/>
  <c r="G25" i="10"/>
  <c r="G24" i="10"/>
  <c r="G23" i="10"/>
  <c r="G22" i="10"/>
  <c r="G21" i="10"/>
  <c r="G20" i="10"/>
  <c r="G19" i="10"/>
  <c r="G17" i="10"/>
  <c r="G16" i="10"/>
  <c r="G15" i="10"/>
  <c r="G13" i="10"/>
  <c r="G27" i="10"/>
  <c r="G12" i="10"/>
  <c r="G11" i="10"/>
  <c r="G10" i="10" l="1"/>
  <c r="G9" i="10"/>
  <c r="G7" i="10"/>
  <c r="H8" i="10" l="1"/>
  <c r="H26" i="10" l="1"/>
  <c r="H31" i="10"/>
  <c r="H28" i="10" l="1"/>
  <c r="H29" i="10"/>
  <c r="H32" i="10"/>
  <c r="H33" i="10"/>
  <c r="H34" i="10"/>
  <c r="H9" i="10"/>
  <c r="H10" i="10"/>
  <c r="H11" i="10"/>
  <c r="H13" i="10"/>
  <c r="H14" i="10"/>
  <c r="H17" i="10"/>
  <c r="H20" i="10"/>
  <c r="H23" i="10"/>
  <c r="H24" i="10"/>
  <c r="H6" i="10"/>
  <c r="H35" i="10" l="1"/>
  <c r="H18" i="10" l="1"/>
  <c r="H27" i="10"/>
  <c r="H25" i="10"/>
  <c r="H22" i="10"/>
  <c r="H21" i="10"/>
  <c r="H15" i="10"/>
  <c r="H12" i="10"/>
  <c r="H7" i="10"/>
  <c r="H19" i="10" l="1"/>
  <c r="H16" i="10"/>
</calcChain>
</file>

<file path=xl/sharedStrings.xml><?xml version="1.0" encoding="utf-8"?>
<sst xmlns="http://schemas.openxmlformats.org/spreadsheetml/2006/main" count="132" uniqueCount="105">
  <si>
    <t>Nr.</t>
  </si>
  <si>
    <t>Opis</t>
  </si>
  <si>
    <t>J.m.</t>
  </si>
  <si>
    <t>m</t>
  </si>
  <si>
    <t>8.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</si>
  <si>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</si>
  <si>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</si>
  <si>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</si>
  <si>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</si>
  <si>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</si>
  <si>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</si>
  <si>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</si>
  <si>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</si>
  <si>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</si>
  <si>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</si>
  <si>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</si>
  <si>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</si>
  <si>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</si>
  <si>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</si>
  <si>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</si>
  <si>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</si>
  <si>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</si>
  <si>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</si>
  <si>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</si>
  <si>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</si>
  <si>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</si>
  <si>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</si>
  <si>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mb.</t>
  </si>
  <si>
    <t>Podatek VAT 8%</t>
  </si>
  <si>
    <t>Cena jedn.</t>
  </si>
  <si>
    <t xml:space="preserve">Razem wartość elementu z narzutami (netto) </t>
  </si>
  <si>
    <t xml:space="preserve">Ogółem wartość (brutto) </t>
  </si>
  <si>
    <t>KNR 00-29-0638-01</t>
  </si>
  <si>
    <t>NNRNKB 02-02-0541-02</t>
  </si>
  <si>
    <t>KNR 00-17-2609-0700</t>
  </si>
  <si>
    <t>KNR 19-01-1305-05</t>
  </si>
  <si>
    <t>Podstawa wyceny</t>
  </si>
  <si>
    <t>KNR 04-01-0811-07</t>
  </si>
  <si>
    <t>KNR 02-02-1610-02</t>
  </si>
  <si>
    <t>KNR 04-01-0535-08</t>
  </si>
  <si>
    <t xml:space="preserve">Rozebranie obróbek blacharskich murów ogniowych, okapów, kołnierzy, gzymsów itp. z blach nienadających się do użytku </t>
  </si>
  <si>
    <t>KNR 04-01-0816-04</t>
  </si>
  <si>
    <t>KNR - K0-01-0116-02</t>
  </si>
  <si>
    <t>KNR - K0-01-0108-01</t>
  </si>
  <si>
    <t xml:space="preserve">Ochrona narożników kątownikiem metalowym - policzki i kapinosy loggi </t>
  </si>
  <si>
    <t>KNR 00-17-2610-1000</t>
  </si>
  <si>
    <t xml:space="preserve">Osłony z siatki na rusztowaniach zewnętrznych </t>
  </si>
  <si>
    <t xml:space="preserve">Obmiar </t>
  </si>
  <si>
    <t>NNRNKB 02-02-2805-05</t>
  </si>
  <si>
    <t>NNRNKB 02-02-2809-01</t>
  </si>
  <si>
    <t>KNR 02-02-0617-06</t>
  </si>
  <si>
    <t xml:space="preserve">Roboty ślusarsko-spawalnicze </t>
  </si>
  <si>
    <t>25.</t>
  </si>
  <si>
    <t>KNR 0401-1305-08</t>
  </si>
  <si>
    <t>KNR 0401-1301-03</t>
  </si>
  <si>
    <t>KNR 0401-1212-55</t>
  </si>
  <si>
    <t>KNR 0401-1212-08</t>
  </si>
  <si>
    <t xml:space="preserve">Dwukrotne malowanie farbą chlorokałczukową krat i balustrad z płaskowników </t>
  </si>
  <si>
    <t>NNRNKB 02-02-1640-01</t>
  </si>
  <si>
    <t xml:space="preserve">Razem </t>
  </si>
  <si>
    <t>26.</t>
  </si>
  <si>
    <t>KNR 02-02-1106-02</t>
  </si>
  <si>
    <t>Wywiezienie samochodami skrzyniowymi gruzu z rozbieranych konstrukcji żwirowych i żelbetowych na odległość do 1 km</t>
  </si>
  <si>
    <t>KNR 04-01-1305-08</t>
  </si>
  <si>
    <t>Cokoliki z płytek gresowych 15x30, układanych metodą zwykłą</t>
  </si>
  <si>
    <t>Zmiana mocowań balustrad balkonów</t>
  </si>
  <si>
    <t>KNR 02-02-0925-02</t>
  </si>
  <si>
    <t>Posadzki betonowe z gotowej masy (Weber- 1000) grubość 40mm (na warstwie szczepnej z wykonaniem bruzd pod obróbki blacharskie)</t>
  </si>
  <si>
    <t xml:space="preserve">Wycięcie starych słupków </t>
  </si>
  <si>
    <t xml:space="preserve">Roboty budowlane </t>
  </si>
  <si>
    <t>KNR 04 01-1306-02</t>
  </si>
  <si>
    <t>szt.</t>
  </si>
  <si>
    <r>
      <t>m</t>
    </r>
    <r>
      <rPr>
        <vertAlign val="superscript"/>
        <sz val="12"/>
        <rFont val="Czcionka tekstu podstawowego"/>
        <charset val="238"/>
      </rPr>
      <t>2</t>
    </r>
  </si>
  <si>
    <r>
      <t>m</t>
    </r>
    <r>
      <rPr>
        <vertAlign val="superscript"/>
        <sz val="12"/>
        <rFont val="Czcionka tekstu podstawowego"/>
        <charset val="238"/>
      </rPr>
      <t>3</t>
    </r>
  </si>
  <si>
    <t xml:space="preserve">Rozebranie posadzki betonowej gr. do 15cm </t>
  </si>
  <si>
    <r>
      <t>Dwukrotne malowanie elementów stalowych o pow. do 0.1 m</t>
    </r>
    <r>
      <rPr>
        <vertAlign val="superscript"/>
        <sz val="12"/>
        <rFont val="Czcionka tekstu podstawowego"/>
        <charset val="238"/>
      </rPr>
      <t xml:space="preserve">2 </t>
    </r>
    <r>
      <rPr>
        <sz val="12"/>
        <rFont val="Czcionka tekstu podstawowego"/>
        <charset val="238"/>
      </rPr>
      <t>po uprzednim wyczyszczeniu z korozji - wsporniki balustrad balkonowych farbą UNIKOR</t>
    </r>
  </si>
  <si>
    <t>Czyszczenie szczotkowe i ścierne balustrady, przygotowanie do malowania</t>
  </si>
  <si>
    <t>KNR 712-01-01-03</t>
  </si>
  <si>
    <t>Szlifowanie mechaniczne starych powłok malarskich na sufitach i ścianach - usunięcie starych farb usunięcie resztek kleju z posadzek betonowych (sufity i policzki płyt, ekrany)</t>
  </si>
  <si>
    <t>Rusztowania ramowe przyścienne RR-1/30, wysokość do 16 m</t>
  </si>
  <si>
    <t>Osłony drzwi balkonowych płytami OSB (przy pracach rozbiórkowych i spawalniczych)</t>
  </si>
  <si>
    <t>Wykonanie zabezpieczenia powierzchniowego powłoka mineralną (cementowo-polimerową) na powierzchniach poziomych na warstwie szczepnej (Weber.rep 755)</t>
  </si>
  <si>
    <t xml:space="preserve">Izolacja poziomych szczelin łączeniowych i narożnych (taśmami uszczelniającymi weber.tec 828 DB 75) </t>
  </si>
  <si>
    <t>NNRNKB 02-02-2610-10</t>
  </si>
  <si>
    <t>Gruntowanie podłoży - powierzchnie poziome - posadzki i sufity pod malowanie farbami fasadowymi (np. Ceresit CT 17)</t>
  </si>
  <si>
    <t>Izolacje szczelin dylatacyjnym kitem - poliuretanowym w kolorze fug</t>
  </si>
  <si>
    <t xml:space="preserve">Dwukrotne malowanie powierzchni zewnętrznych balkonów żelbetowych farbami krzemianowymi </t>
  </si>
  <si>
    <t>15.</t>
  </si>
  <si>
    <t>27.</t>
  </si>
  <si>
    <t xml:space="preserve">Wysokoelastyczna izolacja powierzchni poziomych szpachlowanie masą 2x (Weber.tec 824) </t>
  </si>
  <si>
    <t>(pieczęć Wykonawcy)</t>
  </si>
  <si>
    <t>(podpis upoważnionego Przedstawiciela)</t>
  </si>
  <si>
    <t>(miejsce i data)</t>
  </si>
  <si>
    <t>Rozebranie posadzki z płytek na kleju (ok. 60%)</t>
  </si>
  <si>
    <t>Ręczna reprofilacja ubytków konstrukcyjnych betonowych na powierzchniach poziomych zaprawą cementowo-polimerową - wykonanie warstwy szczepnej - uzupełnienia ubytków zabezpieczenie stali (Weberep KB duo) (ok. 5%)</t>
  </si>
  <si>
    <t>Przyklejenie jednej warstwy siatki na płytach balkonowych od spodu i na policzkach, ekranach</t>
  </si>
  <si>
    <t>Ręczna reprofilacja ubytków konstrukcyjnych betonowych na powierzchniach poziomych - wykonanie warstwy szczepnej - pod nowe posadzki (Weber.rep 751)</t>
  </si>
  <si>
    <t>28.</t>
  </si>
  <si>
    <t xml:space="preserve">Demontaż i montaż suszarek balkonowych stalowych z poręczy </t>
  </si>
  <si>
    <t xml:space="preserve">Posadzki z płytek o wymiarach 30 x 30 cm, układanych metodą zwykłą (fuga elastyczna np. Ceresit CE 43) min 4mm </t>
  </si>
  <si>
    <t>KNR K0-01-0116-02</t>
  </si>
  <si>
    <t xml:space="preserve">Wykonanie gładzi powłoką mineralną (cementowo-polimerową) na powierzchniach poziomych na zatopionej siatce na kleju - sufity i policzki pod malowanie farbą fasadową </t>
  </si>
  <si>
    <t>29.</t>
  </si>
  <si>
    <t>Remont balkonów os. Kombatantów 9 (25 szt.)</t>
  </si>
  <si>
    <r>
      <t xml:space="preserve">Obróbki blacharskie z </t>
    </r>
    <r>
      <rPr>
        <b/>
        <sz val="12"/>
        <rFont val="Czcionka tekstu podstawowego"/>
        <charset val="238"/>
      </rPr>
      <t>blachy nierdzewnej</t>
    </r>
    <r>
      <rPr>
        <sz val="12"/>
        <rFont val="Czcionka tekstu podstawowego"/>
        <charset val="238"/>
      </rPr>
      <t xml:space="preserve"> o szerokości w rozwinięciu ponad 25cm okapnik płyty balkonowej  osadzony w przygotowanej bruzdzie na masie Weber.tec 911 (Plastikol 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</si>
</sst>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Czcionka tekstu podstawowego"/>
      <charset val="238"/>
    </font>
    <font>
      <b/>
      <sz val="12"/>
      <name val="Czcionka tekstu podstawowego"/>
      <charset val="238"/>
    </font>
    <font>
      <sz val="12"/>
      <name val="Arial"/>
      <family val="2"/>
      <charset val="238"/>
    </font>
    <font>
      <vertAlign val="superscript"/>
      <sz val="12"/>
      <name val="Czcionka tekstu podstawowego"/>
      <charset val="238"/>
    </font>
    <font>
      <sz val="12"/>
      <color indexed="8"/>
      <name val="Czcionka tekstu podstawowego"/>
      <family val="2"/>
      <charset val="238"/>
    </font>
    <font>
      <b/>
      <i/>
      <sz val="12"/>
      <name val="Czcionka tekstu podstawowego"/>
      <charset val="238"/>
    </font>
    <font>
      <sz val="8"/>
      <name val="Czcionka tekstu podstawowego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7" fillId="3" borderId="0" applyNumberFormat="0" applyBorder="0" applyAlignment="0" applyProtection="0"/>
  </cellStyleXfs>
  <cellXfs count="73">
    <xf numFmtId="0" fontId="0" fillId="0" borderId="0" xfId="0"/>
    <xf numFmtId="0" fontId="18" fillId="0" borderId="0" xfId="0" applyFont="1" applyAlignment="1"/>
    <xf numFmtId="0" fontId="18" fillId="0" borderId="0" xfId="0" applyFont="1"/>
    <xf numFmtId="0" fontId="18" fillId="0" borderId="0" xfId="0" applyFont="1" applyFill="1" applyBorder="1" applyAlignment="1"/>
    <xf numFmtId="0" fontId="18" fillId="0" borderId="0" xfId="0" applyFont="1" applyFill="1" applyBorder="1"/>
    <xf numFmtId="49" fontId="18" fillId="0" borderId="0" xfId="0" applyNumberFormat="1" applyFont="1" applyFill="1" applyAlignment="1">
      <alignment vertical="center" wrapText="1"/>
    </xf>
    <xf numFmtId="49" fontId="18" fillId="0" borderId="0" xfId="0" applyNumberFormat="1" applyFont="1" applyFill="1" applyAlignment="1">
      <alignment vertical="top"/>
    </xf>
    <xf numFmtId="0" fontId="18" fillId="0" borderId="0" xfId="0" applyFont="1" applyAlignment="1">
      <alignment horizontal="center" vertical="top"/>
    </xf>
    <xf numFmtId="0" fontId="20" fillId="0" borderId="0" xfId="0" applyFont="1" applyFill="1" applyBorder="1" applyAlignment="1"/>
    <xf numFmtId="0" fontId="20" fillId="0" borderId="0" xfId="0" applyFont="1"/>
    <xf numFmtId="0" fontId="18" fillId="0" borderId="0" xfId="0" applyFont="1" applyAlignment="1">
      <alignment horizontal="center"/>
    </xf>
    <xf numFmtId="2" fontId="18" fillId="0" borderId="0" xfId="0" applyNumberFormat="1" applyFont="1"/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vertical="center"/>
    </xf>
    <xf numFmtId="49" fontId="18" fillId="0" borderId="10" xfId="0" applyNumberFormat="1" applyFont="1" applyFill="1" applyBorder="1" applyAlignment="1">
      <alignment vertical="center"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/>
    <xf numFmtId="2" fontId="18" fillId="0" borderId="10" xfId="0" applyNumberFormat="1" applyFont="1" applyBorder="1"/>
    <xf numFmtId="0" fontId="20" fillId="0" borderId="10" xfId="0" applyFont="1" applyBorder="1" applyAlignment="1">
      <alignment wrapText="1"/>
    </xf>
    <xf numFmtId="0" fontId="20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0" xfId="0" applyFont="1" applyBorder="1" applyAlignment="1">
      <alignment wrapText="1"/>
    </xf>
    <xf numFmtId="0" fontId="18" fillId="0" borderId="0" xfId="0" applyFont="1" applyBorder="1"/>
    <xf numFmtId="0" fontId="18" fillId="0" borderId="0" xfId="0" applyFont="1" applyBorder="1" applyAlignment="1">
      <alignment horizontal="center" vertical="top"/>
    </xf>
    <xf numFmtId="49" fontId="18" fillId="0" borderId="0" xfId="0" applyNumberFormat="1" applyFont="1" applyFill="1" applyBorder="1" applyAlignment="1">
      <alignment vertical="top"/>
    </xf>
    <xf numFmtId="49" fontId="18" fillId="0" borderId="0" xfId="0" applyNumberFormat="1" applyFont="1" applyFill="1" applyBorder="1" applyAlignment="1">
      <alignment vertical="center" wrapText="1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/>
    <xf numFmtId="2" fontId="18" fillId="0" borderId="0" xfId="0" applyNumberFormat="1" applyFont="1" applyBorder="1"/>
    <xf numFmtId="49" fontId="19" fillId="0" borderId="0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vertical="center"/>
    </xf>
    <xf numFmtId="0" fontId="20" fillId="0" borderId="0" xfId="0" applyFont="1" applyBorder="1" applyAlignment="1">
      <alignment horizontal="left" vertical="top" wrapText="1"/>
    </xf>
    <xf numFmtId="0" fontId="20" fillId="0" borderId="0" xfId="0" applyFont="1" applyBorder="1" applyAlignment="1">
      <alignment wrapText="1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/>
    <xf numFmtId="0" fontId="18" fillId="0" borderId="0" xfId="0" applyFont="1" applyBorder="1" applyAlignment="1">
      <alignment wrapText="1"/>
    </xf>
    <xf numFmtId="0" fontId="18" fillId="0" borderId="0" xfId="0" applyFont="1" applyFill="1" applyBorder="1" applyAlignment="1">
      <alignment horizontal="center" vertical="top"/>
    </xf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15" xfId="0" applyFont="1" applyBorder="1" applyAlignment="1">
      <alignment wrapText="1"/>
    </xf>
    <xf numFmtId="0" fontId="18" fillId="0" borderId="1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2" fontId="19" fillId="24" borderId="14" xfId="0" applyNumberFormat="1" applyFont="1" applyFill="1" applyBorder="1"/>
    <xf numFmtId="2" fontId="20" fillId="0" borderId="10" xfId="0" applyNumberFormat="1" applyFont="1" applyBorder="1"/>
    <xf numFmtId="2" fontId="18" fillId="26" borderId="10" xfId="0" applyNumberFormat="1" applyFont="1" applyFill="1" applyBorder="1"/>
    <xf numFmtId="0" fontId="24" fillId="0" borderId="16" xfId="0" applyFont="1" applyBorder="1" applyAlignment="1">
      <alignment horizontal="center"/>
    </xf>
    <xf numFmtId="49" fontId="18" fillId="0" borderId="0" xfId="0" applyNumberFormat="1" applyFont="1" applyFill="1" applyBorder="1" applyAlignment="1">
      <alignment horizontal="right" vertical="top" wrapText="1"/>
    </xf>
    <xf numFmtId="0" fontId="2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49" fontId="18" fillId="0" borderId="0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25" borderId="13" xfId="0" applyFont="1" applyFill="1" applyBorder="1" applyAlignment="1">
      <alignment horizontal="center" vertical="center"/>
    </xf>
    <xf numFmtId="0" fontId="19" fillId="25" borderId="11" xfId="0" applyFont="1" applyFill="1" applyBorder="1" applyAlignment="1">
      <alignment horizontal="center" vertical="center"/>
    </xf>
    <xf numFmtId="0" fontId="19" fillId="25" borderId="12" xfId="0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49" fontId="19" fillId="24" borderId="17" xfId="0" applyNumberFormat="1" applyFont="1" applyFill="1" applyBorder="1" applyAlignment="1">
      <alignment horizontal="right" vertical="center" wrapText="1"/>
    </xf>
    <xf numFmtId="49" fontId="19" fillId="24" borderId="18" xfId="0" applyNumberFormat="1" applyFont="1" applyFill="1" applyBorder="1" applyAlignment="1">
      <alignment horizontal="right" vertical="center" wrapText="1"/>
    </xf>
    <xf numFmtId="49" fontId="19" fillId="24" borderId="19" xfId="0" applyNumberFormat="1" applyFont="1" applyFill="1" applyBorder="1" applyAlignment="1">
      <alignment horizontal="right" vertical="center" wrapText="1"/>
    </xf>
  </cellXfs>
  <cellStyles count="42">
    <cellStyle name="20% - akcent 1" xfId="1"/>
    <cellStyle name="20% - akcent 2" xfId="2"/>
    <cellStyle name="20% - akcent 3" xfId="3"/>
    <cellStyle name="20% - akcent 4" xfId="4"/>
    <cellStyle name="20% - akcent 5" xfId="5"/>
    <cellStyle name="20% - akcent 6" xfId="6"/>
    <cellStyle name="40% - akcent 1" xfId="7"/>
    <cellStyle name="40% - akcent 2" xfId="8"/>
    <cellStyle name="40% - akcent 3" xfId="9"/>
    <cellStyle name="40% - akcent 4" xfId="10"/>
    <cellStyle name="40% - akcent 5" xfId="11"/>
    <cellStyle name="40% - akcent 6" xfId="12"/>
    <cellStyle name="60% - akcent 1" xfId="13"/>
    <cellStyle name="60% - akcent 2" xfId="14"/>
    <cellStyle name="60% - akcent 3" xfId="15"/>
    <cellStyle name="60% - akcent 4" xfId="16"/>
    <cellStyle name="60% - akcent 5" xfId="17"/>
    <cellStyle name="60% - akcent 6" xfId="18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"/>
  <sheetViews>
    <sheetView tabSelected="1" view="pageBreakPreview" zoomScale="110" zoomScaleNormal="115" zoomScaleSheetLayoutView="110" workbookViewId="0">
      <selection activeCell="D16" sqref="D16"/>
    </sheetView>
  </sheetViews>
  <sheetFormatPr defaultRowHeight="15"/>
  <cols>
    <col min="1" max="1" width="1.75" style="2" customWidth="1"/>
    <col min="2" max="2" width="4.5" style="7" customWidth="1"/>
    <col min="3" max="3" width="24.5" style="6" customWidth="1"/>
    <col min="4" max="4" width="59.25" style="5" customWidth="1"/>
    <col min="5" max="5" width="5.25" style="10" bestFit="1" customWidth="1"/>
    <col min="6" max="6" width="7.375" style="1" customWidth="1"/>
    <col min="7" max="7" width="10.75" style="2" bestFit="1" customWidth="1"/>
    <col min="8" max="8" width="15.25" style="2" bestFit="1" customWidth="1"/>
    <col min="9" max="16384" width="9" style="2"/>
  </cols>
  <sheetData>
    <row r="1" spans="2:8" ht="66" customHeight="1">
      <c r="B1" s="59" t="s">
        <v>90</v>
      </c>
      <c r="C1" s="60"/>
      <c r="D1" s="63"/>
      <c r="E1" s="63"/>
      <c r="F1" s="58"/>
      <c r="G1" s="58"/>
      <c r="H1" s="27"/>
    </row>
    <row r="2" spans="2:8" ht="17.25" customHeight="1">
      <c r="B2" s="57"/>
      <c r="C2" s="57"/>
      <c r="D2" s="57"/>
      <c r="E2" s="57"/>
      <c r="F2" s="57"/>
      <c r="G2" s="57"/>
      <c r="H2" s="57"/>
    </row>
    <row r="3" spans="2:8" ht="30">
      <c r="B3" s="50" t="s">
        <v>0</v>
      </c>
      <c r="C3" s="51" t="s">
        <v>36</v>
      </c>
      <c r="D3" s="51" t="s">
        <v>1</v>
      </c>
      <c r="E3" s="50" t="s">
        <v>2</v>
      </c>
      <c r="F3" s="52" t="s">
        <v>29</v>
      </c>
      <c r="G3" s="53" t="s">
        <v>47</v>
      </c>
      <c r="H3" s="53" t="s">
        <v>59</v>
      </c>
    </row>
    <row r="4" spans="2:8" ht="15.75" customHeight="1">
      <c r="B4" s="64" t="s">
        <v>103</v>
      </c>
      <c r="C4" s="64"/>
      <c r="D4" s="64"/>
      <c r="E4" s="64"/>
      <c r="F4" s="64"/>
      <c r="G4" s="64"/>
      <c r="H4" s="64"/>
    </row>
    <row r="5" spans="2:8" ht="15.75" customHeight="1">
      <c r="B5" s="65" t="s">
        <v>69</v>
      </c>
      <c r="C5" s="66"/>
      <c r="D5" s="66"/>
      <c r="E5" s="66"/>
      <c r="F5" s="66"/>
      <c r="G5" s="66"/>
      <c r="H5" s="67"/>
    </row>
    <row r="6" spans="2:8" ht="16.5" customHeight="1">
      <c r="B6" s="14" t="s">
        <v>5</v>
      </c>
      <c r="C6" s="15" t="s">
        <v>38</v>
      </c>
      <c r="D6" s="16" t="s">
        <v>79</v>
      </c>
      <c r="E6" s="44" t="s">
        <v>72</v>
      </c>
      <c r="F6" s="56"/>
      <c r="G6" s="19">
        <f>5*5.5*13.5</f>
        <v>371.25</v>
      </c>
      <c r="H6" s="19">
        <f>F6*G6</f>
        <v>0</v>
      </c>
    </row>
    <row r="7" spans="2:8" ht="18">
      <c r="B7" s="14" t="s">
        <v>6</v>
      </c>
      <c r="C7" s="15" t="s">
        <v>58</v>
      </c>
      <c r="D7" s="16" t="s">
        <v>46</v>
      </c>
      <c r="E7" s="44" t="s">
        <v>72</v>
      </c>
      <c r="F7" s="56"/>
      <c r="G7" s="19">
        <f>G6</f>
        <v>371.25</v>
      </c>
      <c r="H7" s="19">
        <f t="shared" ref="H7:H25" si="0">F7*G7</f>
        <v>0</v>
      </c>
    </row>
    <row r="8" spans="2:8">
      <c r="B8" s="14" t="s">
        <v>7</v>
      </c>
      <c r="C8" s="15" t="s">
        <v>70</v>
      </c>
      <c r="D8" s="16" t="s">
        <v>98</v>
      </c>
      <c r="E8" s="44" t="s">
        <v>71</v>
      </c>
      <c r="F8" s="56"/>
      <c r="G8" s="19">
        <v>25</v>
      </c>
      <c r="H8" s="19">
        <f>F8*G8</f>
        <v>0</v>
      </c>
    </row>
    <row r="9" spans="2:8" ht="30">
      <c r="B9" s="14" t="s">
        <v>8</v>
      </c>
      <c r="C9" s="15" t="s">
        <v>66</v>
      </c>
      <c r="D9" s="16" t="s">
        <v>80</v>
      </c>
      <c r="E9" s="44" t="s">
        <v>72</v>
      </c>
      <c r="F9" s="56"/>
      <c r="G9" s="19">
        <f>0.6*0.8*25</f>
        <v>12</v>
      </c>
      <c r="H9" s="19">
        <f t="shared" si="0"/>
        <v>0</v>
      </c>
    </row>
    <row r="10" spans="2:8" ht="18">
      <c r="B10" s="14" t="s">
        <v>9</v>
      </c>
      <c r="C10" s="15" t="s">
        <v>37</v>
      </c>
      <c r="D10" s="16" t="s">
        <v>93</v>
      </c>
      <c r="E10" s="44" t="s">
        <v>72</v>
      </c>
      <c r="F10" s="56"/>
      <c r="G10" s="19">
        <f>1.82*0.85*15</f>
        <v>23.204999999999998</v>
      </c>
      <c r="H10" s="19">
        <f t="shared" si="0"/>
        <v>0</v>
      </c>
    </row>
    <row r="11" spans="2:8" ht="18">
      <c r="B11" s="14" t="s">
        <v>10</v>
      </c>
      <c r="C11" s="15" t="s">
        <v>37</v>
      </c>
      <c r="D11" s="16" t="s">
        <v>74</v>
      </c>
      <c r="E11" s="44" t="s">
        <v>72</v>
      </c>
      <c r="F11" s="56"/>
      <c r="G11" s="19">
        <f>(1.82*0.85+0.25*0.8)*25</f>
        <v>43.674999999999997</v>
      </c>
      <c r="H11" s="19">
        <f t="shared" si="0"/>
        <v>0</v>
      </c>
    </row>
    <row r="12" spans="2:8" ht="30">
      <c r="B12" s="14" t="s">
        <v>11</v>
      </c>
      <c r="C12" s="15" t="s">
        <v>63</v>
      </c>
      <c r="D12" s="16" t="s">
        <v>62</v>
      </c>
      <c r="E12" s="44" t="s">
        <v>73</v>
      </c>
      <c r="F12" s="56"/>
      <c r="G12" s="19">
        <f>G10*0.02+G11*0.04</f>
        <v>2.2111000000000001</v>
      </c>
      <c r="H12" s="19">
        <f t="shared" si="0"/>
        <v>0</v>
      </c>
    </row>
    <row r="13" spans="2:8" ht="30">
      <c r="B13" s="14" t="s">
        <v>4</v>
      </c>
      <c r="C13" s="15" t="s">
        <v>39</v>
      </c>
      <c r="D13" s="16" t="s">
        <v>40</v>
      </c>
      <c r="E13" s="44" t="s">
        <v>72</v>
      </c>
      <c r="F13" s="56"/>
      <c r="G13" s="19">
        <f>(0.9*0.25*2+1.8*0.25)*25</f>
        <v>22.5</v>
      </c>
      <c r="H13" s="19">
        <f t="shared" si="0"/>
        <v>0</v>
      </c>
    </row>
    <row r="14" spans="2:8" ht="45">
      <c r="B14" s="14" t="s">
        <v>12</v>
      </c>
      <c r="C14" s="15" t="s">
        <v>41</v>
      </c>
      <c r="D14" s="16" t="s">
        <v>78</v>
      </c>
      <c r="E14" s="44" t="s">
        <v>72</v>
      </c>
      <c r="F14" s="56"/>
      <c r="G14" s="19">
        <f>(1.8*0.9+0.8*1.1*2+0.9*0.08*2+1.8*0.06)*25</f>
        <v>90.800000000000011</v>
      </c>
      <c r="H14" s="19">
        <f t="shared" si="0"/>
        <v>0</v>
      </c>
    </row>
    <row r="15" spans="2:8" ht="63" customHeight="1">
      <c r="B15" s="14" t="s">
        <v>13</v>
      </c>
      <c r="C15" s="15" t="s">
        <v>43</v>
      </c>
      <c r="D15" s="16" t="s">
        <v>94</v>
      </c>
      <c r="E15" s="44" t="s">
        <v>72</v>
      </c>
      <c r="F15" s="56"/>
      <c r="G15" s="19">
        <f>G14*0.05</f>
        <v>4.5400000000000009</v>
      </c>
      <c r="H15" s="19">
        <f t="shared" si="0"/>
        <v>0</v>
      </c>
    </row>
    <row r="16" spans="2:8" ht="45" customHeight="1">
      <c r="B16" s="14" t="s">
        <v>14</v>
      </c>
      <c r="C16" s="15" t="s">
        <v>42</v>
      </c>
      <c r="D16" s="16" t="s">
        <v>81</v>
      </c>
      <c r="E16" s="44" t="s">
        <v>72</v>
      </c>
      <c r="F16" s="56"/>
      <c r="G16" s="19">
        <f>G15</f>
        <v>4.5400000000000009</v>
      </c>
      <c r="H16" s="19">
        <f t="shared" si="0"/>
        <v>0</v>
      </c>
    </row>
    <row r="17" spans="2:8" ht="33" customHeight="1">
      <c r="B17" s="14" t="s">
        <v>15</v>
      </c>
      <c r="C17" s="15" t="s">
        <v>45</v>
      </c>
      <c r="D17" s="16" t="s">
        <v>44</v>
      </c>
      <c r="E17" s="44" t="s">
        <v>3</v>
      </c>
      <c r="F17" s="56"/>
      <c r="G17" s="19">
        <f>(1.8+0.9*2)*25</f>
        <v>90</v>
      </c>
      <c r="H17" s="19">
        <f t="shared" si="0"/>
        <v>0</v>
      </c>
    </row>
    <row r="18" spans="2:8" ht="30" customHeight="1">
      <c r="B18" s="14" t="s">
        <v>16</v>
      </c>
      <c r="C18" s="15" t="s">
        <v>83</v>
      </c>
      <c r="D18" s="16" t="s">
        <v>84</v>
      </c>
      <c r="E18" s="44" t="s">
        <v>72</v>
      </c>
      <c r="F18" s="56"/>
      <c r="G18" s="19">
        <f>G14</f>
        <v>90.800000000000011</v>
      </c>
      <c r="H18" s="19">
        <f t="shared" si="0"/>
        <v>0</v>
      </c>
    </row>
    <row r="19" spans="2:8" ht="32.25" customHeight="1">
      <c r="B19" s="14" t="s">
        <v>17</v>
      </c>
      <c r="C19" s="15" t="s">
        <v>34</v>
      </c>
      <c r="D19" s="16" t="s">
        <v>95</v>
      </c>
      <c r="E19" s="44" t="s">
        <v>72</v>
      </c>
      <c r="F19" s="56"/>
      <c r="G19" s="19">
        <f>G14</f>
        <v>90.800000000000011</v>
      </c>
      <c r="H19" s="19">
        <f t="shared" si="0"/>
        <v>0</v>
      </c>
    </row>
    <row r="20" spans="2:8" ht="44.25" customHeight="1">
      <c r="B20" s="14" t="s">
        <v>87</v>
      </c>
      <c r="C20" s="15" t="s">
        <v>43</v>
      </c>
      <c r="D20" s="16" t="s">
        <v>96</v>
      </c>
      <c r="E20" s="44" t="s">
        <v>72</v>
      </c>
      <c r="F20" s="56"/>
      <c r="G20" s="19">
        <f>0.9*1.8*25</f>
        <v>40.5</v>
      </c>
      <c r="H20" s="19">
        <f t="shared" si="0"/>
        <v>0</v>
      </c>
    </row>
    <row r="21" spans="2:8" ht="45">
      <c r="B21" s="14" t="s">
        <v>18</v>
      </c>
      <c r="C21" s="15" t="s">
        <v>61</v>
      </c>
      <c r="D21" s="16" t="s">
        <v>67</v>
      </c>
      <c r="E21" s="44" t="s">
        <v>72</v>
      </c>
      <c r="F21" s="56"/>
      <c r="G21" s="19">
        <f>G20</f>
        <v>40.5</v>
      </c>
      <c r="H21" s="19">
        <f t="shared" si="0"/>
        <v>0</v>
      </c>
    </row>
    <row r="22" spans="2:8" ht="48" customHeight="1">
      <c r="B22" s="14" t="s">
        <v>19</v>
      </c>
      <c r="C22" s="15" t="s">
        <v>33</v>
      </c>
      <c r="D22" s="16" t="s">
        <v>104</v>
      </c>
      <c r="E22" s="44" t="s">
        <v>72</v>
      </c>
      <c r="F22" s="56"/>
      <c r="G22" s="19">
        <f>G13</f>
        <v>22.5</v>
      </c>
      <c r="H22" s="19">
        <f t="shared" si="0"/>
        <v>0</v>
      </c>
    </row>
    <row r="23" spans="2:8" ht="30">
      <c r="B23" s="14" t="s">
        <v>20</v>
      </c>
      <c r="C23" s="15" t="s">
        <v>32</v>
      </c>
      <c r="D23" s="16" t="s">
        <v>82</v>
      </c>
      <c r="E23" s="44" t="s">
        <v>3</v>
      </c>
      <c r="F23" s="56"/>
      <c r="G23" s="19">
        <f>(1.7+0.8*2+1.8)*25</f>
        <v>127.49999999999999</v>
      </c>
      <c r="H23" s="19">
        <f t="shared" si="0"/>
        <v>0</v>
      </c>
    </row>
    <row r="24" spans="2:8" ht="30">
      <c r="B24" s="14" t="s">
        <v>21</v>
      </c>
      <c r="C24" s="15" t="s">
        <v>32</v>
      </c>
      <c r="D24" s="16" t="s">
        <v>89</v>
      </c>
      <c r="E24" s="44" t="s">
        <v>72</v>
      </c>
      <c r="F24" s="56"/>
      <c r="G24" s="19">
        <f>0.9*1.8*25</f>
        <v>40.5</v>
      </c>
      <c r="H24" s="19">
        <f t="shared" si="0"/>
        <v>0</v>
      </c>
    </row>
    <row r="25" spans="2:8" s="9" customFormat="1" ht="30">
      <c r="B25" s="14" t="s">
        <v>22</v>
      </c>
      <c r="C25" s="15" t="s">
        <v>48</v>
      </c>
      <c r="D25" s="20" t="s">
        <v>99</v>
      </c>
      <c r="E25" s="44" t="s">
        <v>72</v>
      </c>
      <c r="F25" s="56"/>
      <c r="G25" s="55">
        <f>G24</f>
        <v>40.5</v>
      </c>
      <c r="H25" s="19">
        <f t="shared" si="0"/>
        <v>0</v>
      </c>
    </row>
    <row r="26" spans="2:8" s="9" customFormat="1">
      <c r="B26" s="14" t="s">
        <v>23</v>
      </c>
      <c r="C26" s="15" t="s">
        <v>49</v>
      </c>
      <c r="D26" s="20" t="s">
        <v>64</v>
      </c>
      <c r="E26" s="21" t="s">
        <v>3</v>
      </c>
      <c r="F26" s="56"/>
      <c r="G26" s="55">
        <f>1.8*25</f>
        <v>45</v>
      </c>
      <c r="H26" s="19">
        <f>F26*G26</f>
        <v>0</v>
      </c>
    </row>
    <row r="27" spans="2:8" s="9" customFormat="1" ht="30" customHeight="1">
      <c r="B27" s="14" t="s">
        <v>24</v>
      </c>
      <c r="C27" s="18" t="s">
        <v>50</v>
      </c>
      <c r="D27" s="20" t="s">
        <v>85</v>
      </c>
      <c r="E27" s="21" t="s">
        <v>3</v>
      </c>
      <c r="F27" s="56"/>
      <c r="G27" s="55">
        <f>G26</f>
        <v>45</v>
      </c>
      <c r="H27" s="19">
        <f>F27*G27</f>
        <v>0</v>
      </c>
    </row>
    <row r="28" spans="2:8" s="9" customFormat="1" ht="44.25" customHeight="1">
      <c r="B28" s="14" t="s">
        <v>25</v>
      </c>
      <c r="C28" s="22" t="s">
        <v>100</v>
      </c>
      <c r="D28" s="20" t="s">
        <v>101</v>
      </c>
      <c r="E28" s="44" t="s">
        <v>72</v>
      </c>
      <c r="F28" s="56"/>
      <c r="G28" s="19">
        <f>G19</f>
        <v>90.800000000000011</v>
      </c>
      <c r="H28" s="19">
        <f>F28*G28</f>
        <v>0</v>
      </c>
    </row>
    <row r="29" spans="2:8" ht="30">
      <c r="B29" s="14" t="s">
        <v>26</v>
      </c>
      <c r="C29" s="22" t="s">
        <v>35</v>
      </c>
      <c r="D29" s="23" t="s">
        <v>86</v>
      </c>
      <c r="E29" s="44" t="s">
        <v>72</v>
      </c>
      <c r="F29" s="56"/>
      <c r="G29" s="19">
        <f>G18</f>
        <v>90.800000000000011</v>
      </c>
      <c r="H29" s="19">
        <f>F29*G29</f>
        <v>0</v>
      </c>
    </row>
    <row r="30" spans="2:8" ht="15.75">
      <c r="B30" s="65" t="s">
        <v>51</v>
      </c>
      <c r="C30" s="66"/>
      <c r="D30" s="66"/>
      <c r="E30" s="66"/>
      <c r="F30" s="66"/>
      <c r="G30" s="66"/>
      <c r="H30" s="67"/>
    </row>
    <row r="31" spans="2:8">
      <c r="B31" s="14" t="s">
        <v>52</v>
      </c>
      <c r="C31" s="45" t="s">
        <v>53</v>
      </c>
      <c r="D31" s="23" t="s">
        <v>68</v>
      </c>
      <c r="E31" s="17" t="s">
        <v>71</v>
      </c>
      <c r="F31" s="56"/>
      <c r="G31" s="19">
        <f>4*25</f>
        <v>100</v>
      </c>
      <c r="H31" s="19">
        <f>F31*G31</f>
        <v>0</v>
      </c>
    </row>
    <row r="32" spans="2:8">
      <c r="B32" s="14" t="s">
        <v>60</v>
      </c>
      <c r="C32" s="45" t="s">
        <v>54</v>
      </c>
      <c r="D32" s="23" t="s">
        <v>65</v>
      </c>
      <c r="E32" s="17" t="s">
        <v>27</v>
      </c>
      <c r="F32" s="56"/>
      <c r="G32" s="19">
        <f>(1.75+0.85*2)*25</f>
        <v>86.25</v>
      </c>
      <c r="H32" s="19">
        <f t="shared" ref="H32:H35" si="1">F32*G32</f>
        <v>0</v>
      </c>
    </row>
    <row r="33" spans="1:10" ht="45.75" customHeight="1">
      <c r="B33" s="14" t="s">
        <v>88</v>
      </c>
      <c r="C33" s="45" t="s">
        <v>55</v>
      </c>
      <c r="D33" s="23" t="s">
        <v>75</v>
      </c>
      <c r="E33" s="17" t="s">
        <v>71</v>
      </c>
      <c r="F33" s="56"/>
      <c r="G33" s="19">
        <f>3*25</f>
        <v>75</v>
      </c>
      <c r="H33" s="19">
        <f t="shared" si="1"/>
        <v>0</v>
      </c>
    </row>
    <row r="34" spans="1:10" ht="30">
      <c r="B34" s="14" t="s">
        <v>97</v>
      </c>
      <c r="C34" s="46" t="s">
        <v>77</v>
      </c>
      <c r="D34" s="23" t="s">
        <v>76</v>
      </c>
      <c r="E34" s="44" t="s">
        <v>72</v>
      </c>
      <c r="F34" s="56"/>
      <c r="G34" s="19">
        <f>G32*0.9-0.8*1.05*25</f>
        <v>56.625</v>
      </c>
      <c r="H34" s="19">
        <f t="shared" si="1"/>
        <v>0</v>
      </c>
    </row>
    <row r="35" spans="1:10" ht="30.75" thickBot="1">
      <c r="B35" s="14" t="s">
        <v>102</v>
      </c>
      <c r="C35" s="47" t="s">
        <v>56</v>
      </c>
      <c r="D35" s="48" t="s">
        <v>57</v>
      </c>
      <c r="E35" s="49" t="s">
        <v>72</v>
      </c>
      <c r="F35" s="56"/>
      <c r="G35" s="19">
        <f>G34</f>
        <v>56.625</v>
      </c>
      <c r="H35" s="19">
        <f t="shared" si="1"/>
        <v>0</v>
      </c>
    </row>
    <row r="36" spans="1:10" ht="15.75" customHeight="1" thickBot="1">
      <c r="B36" s="70" t="s">
        <v>30</v>
      </c>
      <c r="C36" s="71"/>
      <c r="D36" s="71"/>
      <c r="E36" s="71"/>
      <c r="F36" s="71"/>
      <c r="G36" s="72"/>
      <c r="H36" s="54">
        <f>SUM(H6:H29)+SUM(H31:H35)</f>
        <v>0</v>
      </c>
    </row>
    <row r="37" spans="1:10" ht="16.5" thickBot="1">
      <c r="B37" s="70" t="s">
        <v>28</v>
      </c>
      <c r="C37" s="71"/>
      <c r="D37" s="71"/>
      <c r="E37" s="71"/>
      <c r="F37" s="71"/>
      <c r="G37" s="72"/>
      <c r="H37" s="54">
        <f>H36*0.08</f>
        <v>0</v>
      </c>
    </row>
    <row r="38" spans="1:10" ht="16.5" thickBot="1">
      <c r="B38" s="70" t="s">
        <v>31</v>
      </c>
      <c r="C38" s="71"/>
      <c r="D38" s="71"/>
      <c r="E38" s="71"/>
      <c r="F38" s="71"/>
      <c r="G38" s="71"/>
      <c r="H38" s="54">
        <f>H37+H36</f>
        <v>0</v>
      </c>
    </row>
    <row r="39" spans="1:10" ht="82.5" customHeight="1">
      <c r="B39" s="59" t="s">
        <v>91</v>
      </c>
      <c r="C39" s="60"/>
      <c r="D39" s="61" t="s">
        <v>92</v>
      </c>
      <c r="E39" s="62"/>
      <c r="F39" s="29"/>
      <c r="G39" s="24"/>
      <c r="H39" s="30"/>
    </row>
    <row r="40" spans="1:10" ht="14.25" customHeight="1">
      <c r="H40" s="11"/>
    </row>
    <row r="41" spans="1:10" ht="14.25" customHeight="1">
      <c r="A41" s="24"/>
      <c r="B41" s="25"/>
      <c r="C41" s="26"/>
      <c r="D41" s="27"/>
      <c r="E41" s="28"/>
      <c r="F41" s="29"/>
      <c r="G41" s="24"/>
      <c r="H41" s="30"/>
      <c r="I41" s="24"/>
      <c r="J41" s="24"/>
    </row>
    <row r="42" spans="1:10" ht="14.25" customHeight="1">
      <c r="A42" s="24"/>
      <c r="B42" s="12"/>
      <c r="C42" s="31"/>
      <c r="D42" s="31"/>
      <c r="E42" s="12"/>
      <c r="F42" s="32"/>
      <c r="G42" s="13"/>
      <c r="H42" s="13"/>
      <c r="I42" s="24"/>
      <c r="J42" s="24"/>
    </row>
    <row r="43" spans="1:10" ht="15.75" customHeight="1">
      <c r="A43" s="24"/>
      <c r="B43" s="69"/>
      <c r="C43" s="69"/>
      <c r="D43" s="69"/>
      <c r="E43" s="69"/>
      <c r="F43" s="69"/>
      <c r="G43" s="69"/>
      <c r="H43" s="69"/>
      <c r="I43" s="24"/>
      <c r="J43" s="24"/>
    </row>
    <row r="44" spans="1:10" ht="25.5" customHeight="1">
      <c r="A44" s="24"/>
      <c r="B44" s="33"/>
      <c r="C44" s="34"/>
      <c r="D44" s="27"/>
      <c r="E44" s="28"/>
      <c r="F44" s="4"/>
      <c r="G44" s="24"/>
      <c r="H44" s="30"/>
      <c r="I44" s="24"/>
      <c r="J44" s="24"/>
    </row>
    <row r="45" spans="1:10">
      <c r="A45" s="24"/>
      <c r="B45" s="33"/>
      <c r="C45" s="34"/>
      <c r="D45" s="27"/>
      <c r="E45" s="28"/>
      <c r="F45" s="4"/>
      <c r="G45" s="24"/>
      <c r="H45" s="30"/>
      <c r="I45" s="24"/>
      <c r="J45" s="24"/>
    </row>
    <row r="46" spans="1:10">
      <c r="A46" s="24"/>
      <c r="B46" s="33"/>
      <c r="C46" s="34"/>
      <c r="D46" s="27"/>
      <c r="E46" s="28"/>
      <c r="F46" s="4"/>
      <c r="G46" s="24"/>
      <c r="H46" s="30"/>
      <c r="I46" s="24"/>
      <c r="J46" s="24"/>
    </row>
    <row r="47" spans="1:10">
      <c r="A47" s="24"/>
      <c r="B47" s="33"/>
      <c r="C47" s="34"/>
      <c r="D47" s="27"/>
      <c r="E47" s="28"/>
      <c r="F47" s="3"/>
      <c r="G47" s="24"/>
      <c r="H47" s="30"/>
      <c r="I47" s="24"/>
      <c r="J47" s="24"/>
    </row>
    <row r="48" spans="1:10">
      <c r="A48" s="24"/>
      <c r="B48" s="33"/>
      <c r="C48" s="34"/>
      <c r="D48" s="27"/>
      <c r="E48" s="28"/>
      <c r="F48" s="3"/>
      <c r="G48" s="24"/>
      <c r="H48" s="30"/>
      <c r="I48" s="24"/>
      <c r="J48" s="24"/>
    </row>
    <row r="49" spans="1:10">
      <c r="A49" s="24"/>
      <c r="B49" s="33"/>
      <c r="C49" s="34"/>
      <c r="D49" s="27"/>
      <c r="E49" s="28"/>
      <c r="F49" s="3"/>
      <c r="G49" s="24"/>
      <c r="H49" s="30"/>
      <c r="I49" s="24"/>
      <c r="J49" s="24"/>
    </row>
    <row r="50" spans="1:10">
      <c r="A50" s="24"/>
      <c r="B50" s="33"/>
      <c r="C50" s="34"/>
      <c r="D50" s="27"/>
      <c r="E50" s="28"/>
      <c r="F50" s="3"/>
      <c r="G50" s="24"/>
      <c r="H50" s="30"/>
      <c r="I50" s="24"/>
      <c r="J50" s="24"/>
    </row>
    <row r="51" spans="1:10">
      <c r="A51" s="24"/>
      <c r="B51" s="33"/>
      <c r="C51" s="34"/>
      <c r="D51" s="27"/>
      <c r="E51" s="28"/>
      <c r="F51" s="3"/>
      <c r="G51" s="24"/>
      <c r="H51" s="30"/>
      <c r="I51" s="24"/>
      <c r="J51" s="24"/>
    </row>
    <row r="52" spans="1:10">
      <c r="A52" s="24"/>
      <c r="B52" s="33"/>
      <c r="C52" s="34"/>
      <c r="D52" s="27"/>
      <c r="E52" s="28"/>
      <c r="F52" s="3"/>
      <c r="G52" s="24"/>
      <c r="H52" s="30"/>
      <c r="I52" s="24"/>
      <c r="J52" s="24"/>
    </row>
    <row r="53" spans="1:10">
      <c r="A53" s="24"/>
      <c r="B53" s="33"/>
      <c r="C53" s="34"/>
      <c r="D53" s="27"/>
      <c r="E53" s="28"/>
      <c r="F53" s="3"/>
      <c r="G53" s="24"/>
      <c r="H53" s="30"/>
      <c r="I53" s="24"/>
      <c r="J53" s="24"/>
    </row>
    <row r="54" spans="1:10">
      <c r="A54" s="24"/>
      <c r="B54" s="33"/>
      <c r="C54" s="34"/>
      <c r="D54" s="27"/>
      <c r="E54" s="28"/>
      <c r="F54" s="3"/>
      <c r="G54" s="24"/>
      <c r="H54" s="30"/>
      <c r="I54" s="24"/>
      <c r="J54" s="24"/>
    </row>
    <row r="55" spans="1:10">
      <c r="A55" s="24"/>
      <c r="B55" s="33"/>
      <c r="C55" s="34"/>
      <c r="D55" s="27"/>
      <c r="E55" s="28"/>
      <c r="F55" s="3"/>
      <c r="G55" s="24"/>
      <c r="H55" s="30"/>
      <c r="I55" s="24"/>
      <c r="J55" s="24"/>
    </row>
    <row r="56" spans="1:10">
      <c r="A56" s="24"/>
      <c r="B56" s="33"/>
      <c r="C56" s="34"/>
      <c r="D56" s="27"/>
      <c r="E56" s="24"/>
      <c r="F56" s="24"/>
      <c r="G56" s="3"/>
      <c r="H56" s="30"/>
      <c r="I56" s="24"/>
      <c r="J56" s="24"/>
    </row>
    <row r="57" spans="1:10">
      <c r="A57" s="24"/>
      <c r="B57" s="33"/>
      <c r="C57" s="34"/>
      <c r="D57" s="27"/>
      <c r="E57" s="24"/>
      <c r="F57" s="3"/>
      <c r="G57" s="24"/>
      <c r="H57" s="30"/>
      <c r="I57" s="24"/>
      <c r="J57" s="24"/>
    </row>
    <row r="58" spans="1:10">
      <c r="A58" s="24"/>
      <c r="B58" s="33"/>
      <c r="C58" s="34"/>
      <c r="D58" s="27"/>
      <c r="E58" s="28"/>
      <c r="F58" s="3"/>
      <c r="G58" s="24"/>
      <c r="H58" s="30"/>
      <c r="I58" s="24"/>
      <c r="J58" s="24"/>
    </row>
    <row r="59" spans="1:10">
      <c r="A59" s="24"/>
      <c r="B59" s="33"/>
      <c r="C59" s="34"/>
      <c r="D59" s="27"/>
      <c r="E59" s="28"/>
      <c r="F59" s="3"/>
      <c r="G59" s="24"/>
      <c r="H59" s="30"/>
      <c r="I59" s="24"/>
      <c r="J59" s="24"/>
    </row>
    <row r="60" spans="1:10">
      <c r="A60" s="24"/>
      <c r="B60" s="33"/>
      <c r="C60" s="34"/>
      <c r="D60" s="27"/>
      <c r="E60" s="28"/>
      <c r="F60" s="3"/>
      <c r="G60" s="24"/>
      <c r="H60" s="30"/>
      <c r="I60" s="24"/>
      <c r="J60" s="24"/>
    </row>
    <row r="61" spans="1:10">
      <c r="A61" s="24"/>
      <c r="B61" s="33"/>
      <c r="C61" s="35"/>
      <c r="D61" s="36"/>
      <c r="E61" s="37"/>
      <c r="F61" s="8"/>
      <c r="G61" s="38"/>
      <c r="H61" s="30"/>
      <c r="I61" s="24"/>
      <c r="J61" s="24"/>
    </row>
    <row r="62" spans="1:10">
      <c r="A62" s="24"/>
      <c r="B62" s="33"/>
      <c r="C62" s="35"/>
      <c r="D62" s="36"/>
      <c r="E62" s="37"/>
      <c r="F62" s="8"/>
      <c r="G62" s="38"/>
      <c r="H62" s="30"/>
      <c r="I62" s="24"/>
      <c r="J62" s="24"/>
    </row>
    <row r="63" spans="1:10">
      <c r="A63" s="24"/>
      <c r="B63" s="33"/>
      <c r="C63" s="35"/>
      <c r="D63" s="36"/>
      <c r="E63" s="37"/>
      <c r="F63" s="8"/>
      <c r="G63" s="38"/>
      <c r="H63" s="30"/>
      <c r="I63" s="24"/>
      <c r="J63" s="24"/>
    </row>
    <row r="64" spans="1:10">
      <c r="A64" s="24"/>
      <c r="B64" s="33"/>
      <c r="C64" s="24"/>
      <c r="D64" s="39"/>
      <c r="E64" s="28"/>
      <c r="F64" s="24"/>
      <c r="G64" s="24"/>
      <c r="H64" s="30"/>
      <c r="I64" s="24"/>
      <c r="J64" s="24"/>
    </row>
    <row r="65" spans="1:10">
      <c r="A65" s="24"/>
      <c r="B65" s="33"/>
      <c r="C65" s="24"/>
      <c r="D65" s="39"/>
      <c r="E65" s="28"/>
      <c r="F65" s="24"/>
      <c r="G65" s="24"/>
      <c r="H65" s="30"/>
      <c r="I65" s="24"/>
      <c r="J65" s="24"/>
    </row>
    <row r="66" spans="1:10">
      <c r="A66" s="24"/>
      <c r="B66" s="33"/>
      <c r="C66" s="24"/>
      <c r="D66" s="39"/>
      <c r="E66" s="28"/>
      <c r="F66" s="24"/>
      <c r="G66" s="24"/>
      <c r="H66" s="30"/>
      <c r="I66" s="24"/>
      <c r="J66" s="24"/>
    </row>
    <row r="67" spans="1:10">
      <c r="A67" s="24"/>
      <c r="B67" s="33"/>
      <c r="C67" s="24"/>
      <c r="D67" s="39"/>
      <c r="E67" s="28"/>
      <c r="F67" s="24"/>
      <c r="G67" s="24"/>
      <c r="H67" s="30"/>
      <c r="I67" s="24"/>
      <c r="J67" s="24"/>
    </row>
    <row r="68" spans="1:10">
      <c r="A68" s="24"/>
      <c r="B68" s="33"/>
      <c r="C68" s="24"/>
      <c r="D68" s="39"/>
      <c r="E68" s="28"/>
      <c r="F68" s="24"/>
      <c r="G68" s="24"/>
      <c r="H68" s="30"/>
      <c r="I68" s="24"/>
      <c r="J68" s="24"/>
    </row>
    <row r="69" spans="1:10">
      <c r="A69" s="24"/>
      <c r="B69" s="33"/>
      <c r="C69" s="24"/>
      <c r="D69" s="39"/>
      <c r="E69" s="28"/>
      <c r="F69" s="24"/>
      <c r="G69" s="24"/>
      <c r="H69" s="30"/>
      <c r="I69" s="24"/>
      <c r="J69" s="24"/>
    </row>
    <row r="70" spans="1:10">
      <c r="A70" s="24"/>
      <c r="B70" s="33"/>
      <c r="C70" s="24"/>
      <c r="D70" s="39"/>
      <c r="E70" s="24"/>
      <c r="F70" s="24"/>
      <c r="G70" s="24"/>
      <c r="H70" s="30"/>
      <c r="I70" s="24"/>
      <c r="J70" s="24"/>
    </row>
    <row r="71" spans="1:10" ht="15.75" customHeight="1">
      <c r="A71" s="24"/>
      <c r="B71" s="33"/>
      <c r="C71" s="68"/>
      <c r="D71" s="68"/>
      <c r="E71" s="68"/>
      <c r="F71" s="68"/>
      <c r="G71" s="24"/>
      <c r="H71" s="30"/>
      <c r="I71" s="24"/>
      <c r="J71" s="24"/>
    </row>
    <row r="72" spans="1:10" ht="15.75" customHeight="1">
      <c r="A72" s="24"/>
      <c r="B72" s="40"/>
      <c r="C72" s="68"/>
      <c r="D72" s="68"/>
      <c r="E72" s="68"/>
      <c r="F72" s="68"/>
      <c r="G72" s="24"/>
      <c r="H72" s="30"/>
      <c r="I72" s="24"/>
      <c r="J72" s="24"/>
    </row>
    <row r="73" spans="1:10" ht="15.75" customHeight="1">
      <c r="A73" s="24"/>
      <c r="B73" s="40"/>
      <c r="C73" s="68"/>
      <c r="D73" s="68"/>
      <c r="E73" s="68"/>
      <c r="F73" s="68"/>
      <c r="G73" s="24"/>
      <c r="H73" s="30"/>
      <c r="I73" s="24"/>
      <c r="J73" s="24"/>
    </row>
    <row r="74" spans="1:10">
      <c r="A74" s="24"/>
      <c r="B74" s="25"/>
      <c r="C74" s="26"/>
      <c r="D74" s="27"/>
      <c r="E74" s="28"/>
      <c r="F74" s="29"/>
      <c r="G74" s="24"/>
      <c r="H74" s="30"/>
      <c r="I74" s="24"/>
      <c r="J74" s="24"/>
    </row>
    <row r="75" spans="1:10">
      <c r="A75" s="24"/>
      <c r="B75" s="25"/>
      <c r="C75" s="41"/>
      <c r="D75" s="36"/>
      <c r="E75" s="28"/>
      <c r="F75" s="3"/>
      <c r="G75" s="24"/>
      <c r="H75" s="24"/>
      <c r="I75" s="24"/>
      <c r="J75" s="24"/>
    </row>
    <row r="76" spans="1:10">
      <c r="A76" s="24"/>
      <c r="B76" s="25"/>
      <c r="C76" s="26"/>
      <c r="D76" s="27"/>
      <c r="E76" s="28"/>
      <c r="F76" s="29"/>
      <c r="G76" s="24"/>
      <c r="H76" s="24"/>
      <c r="I76" s="24"/>
      <c r="J76" s="24"/>
    </row>
    <row r="77" spans="1:10" s="9" customFormat="1">
      <c r="A77" s="38"/>
      <c r="B77" s="42"/>
      <c r="C77" s="35"/>
      <c r="D77" s="36"/>
      <c r="E77" s="37"/>
      <c r="F77" s="8"/>
      <c r="G77" s="38"/>
      <c r="H77" s="38"/>
      <c r="I77" s="38"/>
      <c r="J77" s="38"/>
    </row>
    <row r="78" spans="1:10">
      <c r="A78" s="24"/>
      <c r="B78" s="43"/>
      <c r="C78" s="34"/>
      <c r="D78" s="27"/>
      <c r="E78" s="28"/>
      <c r="F78" s="3"/>
      <c r="G78" s="24"/>
      <c r="H78" s="24"/>
      <c r="I78" s="24"/>
      <c r="J78" s="24"/>
    </row>
    <row r="79" spans="1:10">
      <c r="A79" s="24"/>
      <c r="B79" s="25"/>
      <c r="C79" s="26"/>
      <c r="D79" s="27"/>
      <c r="E79" s="28"/>
      <c r="F79" s="29"/>
      <c r="G79" s="24"/>
      <c r="H79" s="24"/>
      <c r="I79" s="24"/>
      <c r="J79" s="24"/>
    </row>
  </sheetData>
  <mergeCells count="16">
    <mergeCell ref="C72:F72"/>
    <mergeCell ref="C73:F73"/>
    <mergeCell ref="B43:H43"/>
    <mergeCell ref="C71:F71"/>
    <mergeCell ref="B36:G36"/>
    <mergeCell ref="B37:G37"/>
    <mergeCell ref="B38:G38"/>
    <mergeCell ref="B2:H2"/>
    <mergeCell ref="F1:G1"/>
    <mergeCell ref="B39:C39"/>
    <mergeCell ref="D39:E39"/>
    <mergeCell ref="B1:C1"/>
    <mergeCell ref="D1:E1"/>
    <mergeCell ref="B4:H4"/>
    <mergeCell ref="B30:H30"/>
    <mergeCell ref="B5:H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2" orientation="portrait" r:id="rId1"/>
  <headerFooter alignWithMargins="0">
    <oddFooter>Strona &amp;P</oddFooter>
  </headerFooter>
  <ignoredErrors>
    <ignoredError sqref="G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Kosztorys ofertowy</vt:lpstr>
      <vt:lpstr>'Kosztorys ofertowy'!Obszar_wydruku</vt:lpstr>
      <vt:lpstr>'Kosztorys ofertowy'!Tytuły_wydruku</vt:lpstr>
    </vt:vector>
  </TitlesOfParts>
  <Company>SM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Andrzej Urban</cp:lastModifiedBy>
  <cp:lastPrinted>2023-03-06T12:33:55Z</cp:lastPrinted>
  <dcterms:created xsi:type="dcterms:W3CDTF">2014-06-10T12:03:03Z</dcterms:created>
  <dcterms:modified xsi:type="dcterms:W3CDTF">2023-03-06T12:51:26Z</dcterms:modified>
</cp:coreProperties>
</file>